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https://d.docs.live.net/711c77f7475fd8af/Uni/ACCT11081/"/>
    </mc:Choice>
  </mc:AlternateContent>
  <xr:revisionPtr revIDLastSave="449" documentId="8_{7962D61C-5485-4AC8-854A-D76A5B4C1156}" xr6:coauthVersionLast="45" xr6:coauthVersionMax="45" xr10:uidLastSave="{FA25D390-DC55-4BB5-8E99-6528B3BE04BE}"/>
  <bookViews>
    <workbookView xWindow="-110" yWindow="-110" windowWidth="22780" windowHeight="14660" xr2:uid="{00000000-000D-0000-FFFF-FFFF00000000}"/>
  </bookViews>
  <sheets>
    <sheet name="Transactions" sheetId="1" r:id="rId1"/>
    <sheet name="PL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20" i="4" l="1"/>
  <c r="C12" i="4"/>
  <c r="C13" i="4"/>
  <c r="C14" i="4"/>
  <c r="C15" i="4"/>
  <c r="C16" i="4"/>
  <c r="C17" i="4"/>
  <c r="C18" i="4"/>
  <c r="C11" i="4"/>
  <c r="B16" i="4"/>
  <c r="B12" i="4"/>
  <c r="B6" i="4"/>
  <c r="B11" i="4"/>
  <c r="B17" i="4"/>
  <c r="B15" i="4"/>
  <c r="B14" i="4"/>
  <c r="B13" i="4"/>
  <c r="A17" i="4"/>
  <c r="A16" i="4"/>
  <c r="F11" i="1"/>
  <c r="A15" i="4"/>
  <c r="A14" i="4"/>
  <c r="A13" i="4"/>
  <c r="A12" i="4"/>
  <c r="A11" i="4"/>
  <c r="F10" i="1"/>
  <c r="F9" i="1"/>
  <c r="F8" i="1"/>
  <c r="A6" i="4"/>
  <c r="B18" i="4" l="1"/>
  <c r="B8" i="4"/>
  <c r="F7" i="1" l="1"/>
  <c r="F6" i="1"/>
  <c r="F3" i="1"/>
  <c r="B20" i="4" l="1"/>
  <c r="C8" i="4"/>
  <c r="C6" i="4"/>
  <c r="D38" i="1"/>
  <c r="D38" i="1" a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<sst xmlns="http://schemas.openxmlformats.org/spreadsheetml/2006/main" count="91" uniqueCount="47">
  <si>
    <t>Date</t>
  </si>
  <si>
    <t>Transaction Details</t>
  </si>
  <si>
    <t>Category in my chart of accounts</t>
  </si>
  <si>
    <t xml:space="preserve"> Amount ($) </t>
  </si>
  <si>
    <t>My Chart of Accounts</t>
  </si>
  <si>
    <t>Income Statement</t>
  </si>
  <si>
    <t>INCOME</t>
  </si>
  <si>
    <t>EXPENSE</t>
  </si>
  <si>
    <t>$</t>
  </si>
  <si>
    <t>TOTAL INCOME</t>
  </si>
  <si>
    <t>TOTAL EXPENSES</t>
  </si>
  <si>
    <t>Profit / (Loss) for the period</t>
  </si>
  <si>
    <t>1 - Revenue</t>
  </si>
  <si>
    <t>2 - Expenses</t>
  </si>
  <si>
    <t>3 - Assets</t>
  </si>
  <si>
    <t>4 - Liabilities</t>
  </si>
  <si>
    <t>3-1 - Cash at bank</t>
  </si>
  <si>
    <t>Income - salary sacrifice</t>
  </si>
  <si>
    <t>1-1 Income - Salary and wages</t>
  </si>
  <si>
    <t xml:space="preserve">Direct debit - Ergon      </t>
  </si>
  <si>
    <t>2-1 Household expense</t>
  </si>
  <si>
    <t>Transfer - Home loan</t>
  </si>
  <si>
    <t>2-2 Expense - Loan</t>
  </si>
  <si>
    <t>Income - Salary from ABC</t>
  </si>
  <si>
    <t>Payment to RACQ car insurance</t>
  </si>
  <si>
    <t>Transfer - School fees</t>
  </si>
  <si>
    <t>Payment - Credit Card</t>
  </si>
  <si>
    <t>Direct Debit - Health Insurance</t>
  </si>
  <si>
    <t>Payment to RACQ home insurance</t>
  </si>
  <si>
    <t>Income - Salary from EFG</t>
  </si>
  <si>
    <t>Payment to Council Rates</t>
  </si>
  <si>
    <t>Payment - Soccer fees</t>
  </si>
  <si>
    <t>For the period 18th June 2020 til 17th July 2020</t>
  </si>
  <si>
    <t>Melissa Sergiacomi</t>
  </si>
  <si>
    <t>Payment to Car Registration</t>
  </si>
  <si>
    <t>Payment to Gem Visa</t>
  </si>
  <si>
    <t>Payment to Elgas</t>
  </si>
  <si>
    <t>Transfer - Credit Card</t>
  </si>
  <si>
    <t>2-4 Insurance Expense</t>
  </si>
  <si>
    <t>2-5 School Expense</t>
  </si>
  <si>
    <t>2-3 General Living Expense</t>
  </si>
  <si>
    <t>Payment - Phone</t>
  </si>
  <si>
    <t>Payment - Internet</t>
  </si>
  <si>
    <t>2-6 Car Expense</t>
  </si>
  <si>
    <t>2-7 Phone/Internet Expense</t>
  </si>
  <si>
    <t>Payment to Lattitude (boat)</t>
  </si>
  <si>
    <t>5- Equity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</si>
</sst>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164" formatCode="0.0%"/>
    <numFmt numFmtId="165" formatCode="&quot;$&quot;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9"/>
      <color rgb="FF000000"/>
      <name val="Calibri"/>
      <family val="2"/>
    </font>
    <font>
      <b/>
      <i/>
      <sz val="9"/>
      <color rgb="FF000000"/>
      <name val="Calibri"/>
      <family val="2"/>
    </font>
    <font>
      <sz val="9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5">
    <xf numFmtId="0" fontId="0" fillId="0" borderId="0" xfId="0"/>
    <xf numFmtId="0" fontId="3" fillId="0" borderId="0" xfId="0" applyFont="1" applyAlignment="1">
      <alignment vertical="center"/>
    </xf>
    <xf numFmtId="14" fontId="3" fillId="0" borderId="0" xfId="0" applyNumberFormat="1" applyFont="1" applyAlignment="1">
      <alignment vertical="center"/>
    </xf>
    <xf numFmtId="0" fontId="4" fillId="0" borderId="0" xfId="0" applyFont="1" applyFill="1" applyBorder="1" applyAlignment="1">
      <alignment vertical="center"/>
    </xf>
    <xf numFmtId="0" fontId="0" fillId="0" borderId="0" xfId="0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44" fontId="0" fillId="0" borderId="0" xfId="1" applyFont="1" applyAlignment="1">
      <alignment horizontal="center"/>
    </xf>
    <xf numFmtId="44" fontId="0" fillId="0" borderId="1" xfId="1" applyFont="1" applyBorder="1" applyAlignment="1">
      <alignment horizontal="center"/>
    </xf>
    <xf numFmtId="0" fontId="0" fillId="0" borderId="0" xfId="0" applyAlignment="1">
      <alignment horizontal="left" indent="3"/>
    </xf>
    <xf numFmtId="44" fontId="2" fillId="0" borderId="2" xfId="1" applyFont="1" applyBorder="1" applyAlignment="1">
      <alignment horizontal="center"/>
    </xf>
    <xf numFmtId="44" fontId="0" fillId="0" borderId="0" xfId="0" applyNumberFormat="1"/>
    <xf numFmtId="0" fontId="2" fillId="0" borderId="0" xfId="0" applyFont="1" applyAlignment="1">
      <alignment horizontal="left"/>
    </xf>
    <xf numFmtId="9" fontId="0" fillId="0" borderId="0" xfId="2" applyFont="1"/>
    <xf numFmtId="9" fontId="0" fillId="0" borderId="1" xfId="2" applyFont="1" applyBorder="1"/>
    <xf numFmtId="164" fontId="0" fillId="0" borderId="0" xfId="2" applyNumberFormat="1" applyFont="1"/>
    <xf numFmtId="164" fontId="2" fillId="0" borderId="2" xfId="0" applyNumberFormat="1" applyFont="1" applyBorder="1"/>
    <xf numFmtId="164" fontId="2" fillId="0" borderId="0" xfId="2" applyNumberFormat="1" applyFont="1"/>
    <xf numFmtId="165" fontId="0" fillId="0" borderId="0" xfId="0" applyNumberFormat="1"/>
    <xf numFmtId="0" fontId="0" fillId="0" borderId="3" xfId="0" applyBorder="1"/>
    <xf numFmtId="16" fontId="0" fillId="0" borderId="3" xfId="0" applyNumberFormat="1" applyBorder="1"/>
    <xf numFmtId="0" fontId="4" fillId="0" borderId="3" xfId="0" applyFont="1" applyBorder="1" applyAlignment="1">
      <alignment vertical="center"/>
    </xf>
    <xf numFmtId="165" fontId="4" fillId="0" borderId="3" xfId="0" applyNumberFormat="1" applyFont="1" applyBorder="1" applyAlignment="1">
      <alignment vertical="center"/>
    </xf>
    <xf numFmtId="0" fontId="5" fillId="0" borderId="3" xfId="0" applyFont="1" applyBorder="1" applyAlignment="1">
      <alignment vertical="center"/>
    </xf>
    <xf numFmtId="14" fontId="6" fillId="0" borderId="3" xfId="0" applyNumberFormat="1" applyFont="1" applyBorder="1" applyAlignment="1">
      <alignment horizontal="right" vertical="center"/>
    </xf>
    <xf numFmtId="165" fontId="6" fillId="0" borderId="3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0" fontId="0" fillId="0" borderId="0" xfId="0" applyBorder="1"/>
    <xf numFmtId="164" fontId="0" fillId="0" borderId="0" xfId="0" applyNumberFormat="1"/>
    <xf numFmtId="0" fontId="6" fillId="2" borderId="3" xfId="0" applyFont="1" applyFill="1" applyBorder="1" applyAlignment="1">
      <alignment vertical="center"/>
    </xf>
    <xf numFmtId="0" fontId="0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6" fontId="0" fillId="0" borderId="0" xfId="0" applyNumberFormat="1"/>
    <xf numFmtId="44" fontId="0" fillId="0" borderId="0" xfId="1" applyFont="1" applyBorder="1" applyAlignment="1">
      <alignment horizontal="center"/>
    </xf>
    <xf numFmtId="44" fontId="0" fillId="0" borderId="4" xfId="1" applyFont="1" applyBorder="1" applyAlignment="1">
      <alignment horizont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40"/>
  <sheetViews>
    <sheetView tabSelected="1" topLeftCell="A4" zoomScaleNormal="100" workbookViewId="0">
      <selection activeCell="C20" sqref="C20"/>
    </sheetView>
  </sheetViews>
  <sheetFormatPr defaultRowHeight="14.5" x14ac:dyDescent="0.35"/>
  <cols>
    <col min="1" max="1" width="9.26953125" bestFit="1" customWidth="1"/>
    <col min="2" max="2" width="9.81640625" style="18" bestFit="1" customWidth="1"/>
    <col min="3" max="3" width="35.54296875" bestFit="1" customWidth="1"/>
    <col min="4" max="4" width="31" bestFit="1" customWidth="1"/>
    <col min="6" max="7" width="12.453125" customWidth="1"/>
  </cols>
  <sheetData>
    <row r="1" spans="1:6" x14ac:dyDescent="0.35">
      <c r="A1" s="21" t="s">
        <v>0</v>
      </c>
      <c r="B1" s="22" t="s">
        <v>3</v>
      </c>
      <c r="C1" s="21" t="s">
        <v>1</v>
      </c>
      <c r="D1" s="23" t="s">
        <v>2</v>
      </c>
      <c r="F1" s="3" t="s">
        <v>4</v>
      </c>
    </row>
    <row r="2" spans="1:6" x14ac:dyDescent="0.35">
      <c r="A2" s="24">
        <v>44000</v>
      </c>
      <c r="B2" s="25">
        <v>609.33000000000004</v>
      </c>
      <c r="C2" s="26" t="s">
        <v>17</v>
      </c>
      <c r="D2" s="19" t="s">
        <v>18</v>
      </c>
      <c r="F2" s="12" t="s">
        <v>12</v>
      </c>
    </row>
    <row r="3" spans="1:6" x14ac:dyDescent="0.35">
      <c r="A3" s="24">
        <v>44000</v>
      </c>
      <c r="B3" s="25">
        <v>-64</v>
      </c>
      <c r="C3" s="26" t="s">
        <v>19</v>
      </c>
      <c r="D3" s="19" t="s">
        <v>20</v>
      </c>
      <c r="F3" t="str">
        <f>D2</f>
        <v>1-1 Income - Salary and wages</v>
      </c>
    </row>
    <row r="4" spans="1:6" x14ac:dyDescent="0.35">
      <c r="A4" s="24">
        <v>44001</v>
      </c>
      <c r="B4" s="25">
        <v>-600</v>
      </c>
      <c r="C4" s="29" t="s">
        <v>21</v>
      </c>
      <c r="D4" s="19" t="s">
        <v>22</v>
      </c>
    </row>
    <row r="5" spans="1:6" x14ac:dyDescent="0.35">
      <c r="A5" s="24">
        <v>44004</v>
      </c>
      <c r="B5" s="25">
        <v>-288.97000000000003</v>
      </c>
      <c r="C5" s="29" t="s">
        <v>35</v>
      </c>
      <c r="D5" s="20" t="s">
        <v>40</v>
      </c>
      <c r="F5" s="5" t="s">
        <v>13</v>
      </c>
    </row>
    <row r="6" spans="1:6" x14ac:dyDescent="0.35">
      <c r="A6" s="24">
        <v>44005</v>
      </c>
      <c r="B6" s="25">
        <v>743.04</v>
      </c>
      <c r="C6" s="29" t="s">
        <v>23</v>
      </c>
      <c r="D6" s="19" t="s">
        <v>18</v>
      </c>
      <c r="F6" t="str">
        <f>D3</f>
        <v>2-1 Household expense</v>
      </c>
    </row>
    <row r="7" spans="1:6" x14ac:dyDescent="0.35">
      <c r="A7" s="24">
        <v>44005</v>
      </c>
      <c r="B7" s="25">
        <v>-45.27</v>
      </c>
      <c r="C7" s="29" t="s">
        <v>24</v>
      </c>
      <c r="D7" s="19" t="s">
        <v>38</v>
      </c>
      <c r="F7" t="str">
        <f>D4</f>
        <v>2-2 Expense - Loan</v>
      </c>
    </row>
    <row r="8" spans="1:6" x14ac:dyDescent="0.35">
      <c r="A8" s="24">
        <v>44005</v>
      </c>
      <c r="B8" s="25">
        <v>-50</v>
      </c>
      <c r="C8" s="29" t="s">
        <v>25</v>
      </c>
      <c r="D8" s="19" t="s">
        <v>39</v>
      </c>
      <c r="F8" s="32" t="str">
        <f>D5</f>
        <v>2-3 General Living Expense</v>
      </c>
    </row>
    <row r="9" spans="1:6" x14ac:dyDescent="0.35">
      <c r="A9" s="24">
        <v>44005</v>
      </c>
      <c r="B9" s="25">
        <v>-893</v>
      </c>
      <c r="C9" s="29" t="s">
        <v>37</v>
      </c>
      <c r="D9" s="19" t="s">
        <v>40</v>
      </c>
      <c r="F9" t="str">
        <f>D7</f>
        <v>2-4 Insurance Expense</v>
      </c>
    </row>
    <row r="10" spans="1:6" x14ac:dyDescent="0.35">
      <c r="A10" s="24">
        <v>44006</v>
      </c>
      <c r="B10" s="25">
        <v>-141</v>
      </c>
      <c r="C10" s="29" t="s">
        <v>27</v>
      </c>
      <c r="D10" s="19" t="s">
        <v>38</v>
      </c>
      <c r="F10" t="str">
        <f>D8</f>
        <v>2-5 School Expense</v>
      </c>
    </row>
    <row r="11" spans="1:6" x14ac:dyDescent="0.35">
      <c r="A11" s="24">
        <v>44011</v>
      </c>
      <c r="B11" s="25">
        <v>649</v>
      </c>
      <c r="C11" s="29" t="s">
        <v>23</v>
      </c>
      <c r="D11" s="19" t="s">
        <v>18</v>
      </c>
      <c r="F11" t="str">
        <f>D28</f>
        <v>2-7 Phone/Internet Expense</v>
      </c>
    </row>
    <row r="12" spans="1:6" x14ac:dyDescent="0.35">
      <c r="A12" s="24">
        <v>44011</v>
      </c>
      <c r="B12" s="25">
        <v>-54.77</v>
      </c>
      <c r="C12" s="29" t="s">
        <v>24</v>
      </c>
      <c r="D12" s="19" t="s">
        <v>38</v>
      </c>
    </row>
    <row r="13" spans="1:6" x14ac:dyDescent="0.35">
      <c r="A13" s="24">
        <v>44011</v>
      </c>
      <c r="B13" s="25">
        <v>-168.38</v>
      </c>
      <c r="C13" s="29" t="s">
        <v>28</v>
      </c>
      <c r="D13" s="19" t="s">
        <v>38</v>
      </c>
      <c r="F13" s="5" t="s">
        <v>14</v>
      </c>
    </row>
    <row r="14" spans="1:6" x14ac:dyDescent="0.35">
      <c r="A14" s="24">
        <v>44012</v>
      </c>
      <c r="B14" s="25">
        <v>1174.3900000000001</v>
      </c>
      <c r="C14" s="29" t="s">
        <v>29</v>
      </c>
      <c r="D14" s="19" t="s">
        <v>18</v>
      </c>
      <c r="F14" t="s">
        <v>16</v>
      </c>
    </row>
    <row r="15" spans="1:6" x14ac:dyDescent="0.35">
      <c r="A15" s="24">
        <v>44012</v>
      </c>
      <c r="B15" s="25">
        <v>-50</v>
      </c>
      <c r="C15" s="29" t="s">
        <v>25</v>
      </c>
      <c r="D15" s="19" t="s">
        <v>39</v>
      </c>
      <c r="F15" s="5" t="s">
        <v>15</v>
      </c>
    </row>
    <row r="16" spans="1:6" x14ac:dyDescent="0.35">
      <c r="A16" s="24">
        <v>44012</v>
      </c>
      <c r="B16" s="25">
        <v>-200</v>
      </c>
      <c r="C16" s="29" t="s">
        <v>30</v>
      </c>
      <c r="D16" s="19" t="s">
        <v>20</v>
      </c>
      <c r="F16" s="5" t="s">
        <v>46</v>
      </c>
    </row>
    <row r="17" spans="1:6" x14ac:dyDescent="0.35">
      <c r="A17" s="24">
        <v>44012</v>
      </c>
      <c r="B17" s="25">
        <v>-600</v>
      </c>
      <c r="C17" s="29" t="s">
        <v>21</v>
      </c>
      <c r="D17" s="19" t="s">
        <v>22</v>
      </c>
    </row>
    <row r="18" spans="1:6" x14ac:dyDescent="0.35">
      <c r="A18" s="24">
        <v>44014</v>
      </c>
      <c r="B18" s="25">
        <v>611.53</v>
      </c>
      <c r="C18" s="29" t="s">
        <v>17</v>
      </c>
      <c r="D18" s="19" t="s">
        <v>18</v>
      </c>
    </row>
    <row r="19" spans="1:6" x14ac:dyDescent="0.35">
      <c r="A19" s="24">
        <v>44014</v>
      </c>
      <c r="B19" s="25">
        <v>-64</v>
      </c>
      <c r="C19" s="29" t="s">
        <v>19</v>
      </c>
      <c r="D19" s="19" t="s">
        <v>20</v>
      </c>
    </row>
    <row r="20" spans="1:6" x14ac:dyDescent="0.35">
      <c r="A20" s="24">
        <v>44015</v>
      </c>
      <c r="B20" s="25">
        <v>-780</v>
      </c>
      <c r="C20" s="29" t="s">
        <v>34</v>
      </c>
      <c r="D20" s="19" t="s">
        <v>43</v>
      </c>
    </row>
    <row r="21" spans="1:6" x14ac:dyDescent="0.35">
      <c r="A21" s="24">
        <v>44015</v>
      </c>
      <c r="B21" s="25">
        <v>-363.46</v>
      </c>
      <c r="C21" s="29" t="s">
        <v>26</v>
      </c>
      <c r="D21" s="19" t="s">
        <v>40</v>
      </c>
    </row>
    <row r="22" spans="1:6" x14ac:dyDescent="0.35">
      <c r="A22" s="24">
        <v>44019</v>
      </c>
      <c r="B22" s="25">
        <v>803.73</v>
      </c>
      <c r="C22" s="29" t="s">
        <v>23</v>
      </c>
      <c r="D22" s="19" t="s">
        <v>18</v>
      </c>
    </row>
    <row r="23" spans="1:6" x14ac:dyDescent="0.35">
      <c r="A23" s="24">
        <v>44019</v>
      </c>
      <c r="B23" s="25">
        <v>-50</v>
      </c>
      <c r="C23" s="29" t="s">
        <v>25</v>
      </c>
      <c r="D23" s="19" t="s">
        <v>39</v>
      </c>
    </row>
    <row r="24" spans="1:6" x14ac:dyDescent="0.35">
      <c r="A24" s="24">
        <v>44020</v>
      </c>
      <c r="B24" s="25">
        <v>-141</v>
      </c>
      <c r="C24" s="29" t="s">
        <v>27</v>
      </c>
      <c r="D24" s="19" t="s">
        <v>38</v>
      </c>
    </row>
    <row r="25" spans="1:6" x14ac:dyDescent="0.35">
      <c r="A25" s="24">
        <v>44026</v>
      </c>
      <c r="B25" s="25">
        <v>703.61</v>
      </c>
      <c r="C25" s="29" t="s">
        <v>23</v>
      </c>
      <c r="D25" s="19" t="s">
        <v>18</v>
      </c>
    </row>
    <row r="26" spans="1:6" x14ac:dyDescent="0.35">
      <c r="A26" s="24">
        <v>44026</v>
      </c>
      <c r="B26" s="25">
        <v>1174.3900000000001</v>
      </c>
      <c r="C26" s="29" t="s">
        <v>29</v>
      </c>
      <c r="D26" s="19" t="s">
        <v>18</v>
      </c>
    </row>
    <row r="27" spans="1:6" x14ac:dyDescent="0.35">
      <c r="A27" s="24">
        <v>44026</v>
      </c>
      <c r="B27" s="25">
        <v>-250</v>
      </c>
      <c r="C27" s="29" t="s">
        <v>26</v>
      </c>
      <c r="D27" s="19" t="s">
        <v>40</v>
      </c>
    </row>
    <row r="28" spans="1:6" x14ac:dyDescent="0.35">
      <c r="A28" s="24">
        <v>44027</v>
      </c>
      <c r="B28" s="25">
        <v>-85</v>
      </c>
      <c r="C28" s="29" t="s">
        <v>42</v>
      </c>
      <c r="D28" s="19" t="s">
        <v>44</v>
      </c>
    </row>
    <row r="29" spans="1:6" x14ac:dyDescent="0.35">
      <c r="A29" s="24">
        <v>44027</v>
      </c>
      <c r="B29" s="25">
        <v>-243</v>
      </c>
      <c r="C29" s="29" t="s">
        <v>26</v>
      </c>
      <c r="D29" s="19" t="s">
        <v>40</v>
      </c>
    </row>
    <row r="30" spans="1:6" x14ac:dyDescent="0.35">
      <c r="A30" s="24">
        <v>44027</v>
      </c>
      <c r="B30" s="25">
        <v>-600</v>
      </c>
      <c r="C30" s="29" t="s">
        <v>21</v>
      </c>
      <c r="D30" s="19" t="s">
        <v>22</v>
      </c>
      <c r="F30" s="27"/>
    </row>
    <row r="31" spans="1:6" x14ac:dyDescent="0.35">
      <c r="A31" s="24">
        <v>44027</v>
      </c>
      <c r="B31" s="25">
        <v>611.53</v>
      </c>
      <c r="C31" s="29" t="s">
        <v>17</v>
      </c>
      <c r="D31" s="19" t="s">
        <v>18</v>
      </c>
    </row>
    <row r="32" spans="1:6" x14ac:dyDescent="0.35">
      <c r="A32" s="24">
        <v>44028</v>
      </c>
      <c r="B32" s="25">
        <v>-64</v>
      </c>
      <c r="C32" s="29" t="s">
        <v>19</v>
      </c>
      <c r="D32" s="19" t="s">
        <v>20</v>
      </c>
    </row>
    <row r="33" spans="1:4" x14ac:dyDescent="0.35">
      <c r="A33" s="24">
        <v>44028</v>
      </c>
      <c r="B33" s="25">
        <v>-250</v>
      </c>
      <c r="C33" s="29" t="s">
        <v>31</v>
      </c>
      <c r="D33" s="19" t="s">
        <v>40</v>
      </c>
    </row>
    <row r="34" spans="1:4" x14ac:dyDescent="0.35">
      <c r="A34" s="24">
        <v>44029</v>
      </c>
      <c r="B34" s="25">
        <v>-163</v>
      </c>
      <c r="C34" s="29" t="s">
        <v>41</v>
      </c>
      <c r="D34" s="19" t="s">
        <v>44</v>
      </c>
    </row>
    <row r="35" spans="1:4" x14ac:dyDescent="0.35">
      <c r="A35" s="24">
        <v>44029</v>
      </c>
      <c r="B35" s="25">
        <v>-187</v>
      </c>
      <c r="C35" s="29" t="s">
        <v>36</v>
      </c>
      <c r="D35" s="19" t="s">
        <v>20</v>
      </c>
    </row>
    <row r="36" spans="1:4" x14ac:dyDescent="0.35">
      <c r="A36" s="24">
        <v>44029</v>
      </c>
      <c r="B36" s="25">
        <v>-288.2</v>
      </c>
      <c r="C36" s="29" t="s">
        <v>45</v>
      </c>
      <c r="D36" s="19" t="s">
        <v>22</v>
      </c>
    </row>
    <row r="37" spans="1:4" x14ac:dyDescent="0.35">
      <c r="A37" s="24"/>
      <c r="B37" s="25"/>
      <c r="C37" s="26"/>
      <c r="D37" s="19"/>
    </row>
    <row r="38" spans="1:4" x14ac:dyDescent="0.35">
      <c r="A38" s="24"/>
      <c r="B38" s="25"/>
      <c r="C38" s="26"/>
      <c r="D38" s="19" cm="1">
        <f t="array" aca="1" ref="D38" ca="1">D6:D38</f>
        <v>0</v>
      </c>
    </row>
    <row r="39" spans="1:4" x14ac:dyDescent="0.35">
      <c r="A39" s="24"/>
      <c r="B39" s="25"/>
      <c r="C39" s="26"/>
      <c r="D39" s="19"/>
    </row>
    <row r="40" spans="1:4" x14ac:dyDescent="0.35">
      <c r="A40" s="24"/>
      <c r="B40" s="25"/>
      <c r="C40" s="26"/>
      <c r="D40" s="19"/>
    </row>
    <row r="41" spans="1:4" x14ac:dyDescent="0.35">
      <c r="A41" s="24"/>
      <c r="B41" s="25"/>
      <c r="C41" s="26"/>
      <c r="D41" s="19"/>
    </row>
    <row r="42" spans="1:4" x14ac:dyDescent="0.35">
      <c r="A42" s="24"/>
      <c r="B42" s="25"/>
      <c r="C42" s="26"/>
      <c r="D42" s="19"/>
    </row>
    <row r="43" spans="1:4" x14ac:dyDescent="0.35">
      <c r="A43" s="24"/>
      <c r="B43" s="25"/>
      <c r="C43" s="26"/>
      <c r="D43" s="19"/>
    </row>
    <row r="44" spans="1:4" x14ac:dyDescent="0.35">
      <c r="A44" s="24"/>
      <c r="B44" s="25"/>
      <c r="C44" s="26"/>
      <c r="D44" s="19"/>
    </row>
    <row r="45" spans="1:4" x14ac:dyDescent="0.35">
      <c r="A45" s="24"/>
      <c r="B45" s="25"/>
      <c r="C45" s="26"/>
      <c r="D45" s="19"/>
    </row>
    <row r="46" spans="1:4" x14ac:dyDescent="0.35">
      <c r="A46" s="24"/>
      <c r="B46" s="25"/>
      <c r="C46" s="26"/>
      <c r="D46" s="19"/>
    </row>
    <row r="47" spans="1:4" x14ac:dyDescent="0.35">
      <c r="A47" s="24"/>
      <c r="B47" s="25"/>
      <c r="C47" s="26"/>
      <c r="D47" s="19"/>
    </row>
    <row r="48" spans="1:4" x14ac:dyDescent="0.35">
      <c r="A48" s="24"/>
      <c r="B48" s="25"/>
      <c r="C48" s="26"/>
      <c r="D48" s="19"/>
    </row>
    <row r="49" spans="1:4" x14ac:dyDescent="0.35">
      <c r="A49" s="24"/>
      <c r="B49" s="25"/>
      <c r="C49" s="26"/>
      <c r="D49" s="19"/>
    </row>
    <row r="50" spans="1:4" x14ac:dyDescent="0.35">
      <c r="A50" s="24"/>
      <c r="B50" s="25"/>
      <c r="C50" s="26"/>
      <c r="D50" s="19"/>
    </row>
    <row r="51" spans="1:4" x14ac:dyDescent="0.35">
      <c r="A51" s="24"/>
      <c r="B51" s="25"/>
      <c r="C51" s="26"/>
      <c r="D51" s="19"/>
    </row>
    <row r="52" spans="1:4" x14ac:dyDescent="0.35">
      <c r="A52" s="24"/>
      <c r="B52" s="25"/>
      <c r="C52" s="26"/>
      <c r="D52" s="19"/>
    </row>
    <row r="53" spans="1:4" x14ac:dyDescent="0.35">
      <c r="A53" s="24"/>
      <c r="B53" s="25"/>
      <c r="C53" s="26"/>
      <c r="D53" s="19"/>
    </row>
    <row r="54" spans="1:4" x14ac:dyDescent="0.35">
      <c r="A54" s="24"/>
      <c r="B54" s="25"/>
      <c r="C54" s="26"/>
      <c r="D54" s="19"/>
    </row>
    <row r="55" spans="1:4" x14ac:dyDescent="0.35">
      <c r="A55" s="1"/>
    </row>
    <row r="56" spans="1:4" x14ac:dyDescent="0.35">
      <c r="A56" s="1"/>
    </row>
    <row r="57" spans="1:4" x14ac:dyDescent="0.35">
      <c r="A57" s="1"/>
    </row>
    <row r="58" spans="1:4" x14ac:dyDescent="0.35">
      <c r="A58" s="1"/>
    </row>
    <row r="59" spans="1:4" x14ac:dyDescent="0.35">
      <c r="A59" s="1"/>
    </row>
    <row r="60" spans="1:4" x14ac:dyDescent="0.35">
      <c r="A60" s="2"/>
    </row>
    <row r="61" spans="1:4" x14ac:dyDescent="0.35">
      <c r="A61" s="1"/>
    </row>
    <row r="62" spans="1:4" x14ac:dyDescent="0.35">
      <c r="A62" s="1"/>
    </row>
    <row r="63" spans="1:4" x14ac:dyDescent="0.35">
      <c r="A63" s="1"/>
    </row>
    <row r="64" spans="1:4" x14ac:dyDescent="0.35">
      <c r="A64" s="1"/>
    </row>
    <row r="65" spans="1:1" x14ac:dyDescent="0.35">
      <c r="A65" s="1"/>
    </row>
    <row r="66" spans="1:1" x14ac:dyDescent="0.35">
      <c r="A66" s="1"/>
    </row>
    <row r="67" spans="1:1" x14ac:dyDescent="0.35">
      <c r="A67" s="1"/>
    </row>
    <row r="68" spans="1:1" x14ac:dyDescent="0.35">
      <c r="A68" s="1"/>
    </row>
    <row r="69" spans="1:1" x14ac:dyDescent="0.35">
      <c r="A69" s="1"/>
    </row>
    <row r="70" spans="1:1" x14ac:dyDescent="0.35">
      <c r="A70" s="2"/>
    </row>
    <row r="71" spans="1:1" x14ac:dyDescent="0.35">
      <c r="A71" s="1"/>
    </row>
    <row r="72" spans="1:1" x14ac:dyDescent="0.35">
      <c r="A72" s="1"/>
    </row>
    <row r="73" spans="1:1" x14ac:dyDescent="0.35">
      <c r="A73" s="1"/>
    </row>
    <row r="74" spans="1:1" x14ac:dyDescent="0.35">
      <c r="A74" s="1"/>
    </row>
    <row r="75" spans="1:1" x14ac:dyDescent="0.35">
      <c r="A75" s="1"/>
    </row>
    <row r="76" spans="1:1" x14ac:dyDescent="0.35">
      <c r="A76" s="1"/>
    </row>
    <row r="77" spans="1:1" x14ac:dyDescent="0.35">
      <c r="A77" s="1"/>
    </row>
    <row r="78" spans="1:1" x14ac:dyDescent="0.35">
      <c r="A78" s="1"/>
    </row>
    <row r="79" spans="1:1" x14ac:dyDescent="0.35">
      <c r="A79" s="1"/>
    </row>
    <row r="80" spans="1:1" x14ac:dyDescent="0.35">
      <c r="A80" s="2"/>
    </row>
    <row r="81" spans="1:1" x14ac:dyDescent="0.35">
      <c r="A81" s="1"/>
    </row>
    <row r="82" spans="1:1" x14ac:dyDescent="0.35">
      <c r="A82" s="1"/>
    </row>
    <row r="83" spans="1:1" x14ac:dyDescent="0.35">
      <c r="A83" s="1"/>
    </row>
    <row r="84" spans="1:1" x14ac:dyDescent="0.35">
      <c r="A84" s="1"/>
    </row>
    <row r="85" spans="1:1" x14ac:dyDescent="0.35">
      <c r="A85" s="1"/>
    </row>
    <row r="86" spans="1:1" x14ac:dyDescent="0.35">
      <c r="A86" s="1"/>
    </row>
    <row r="87" spans="1:1" x14ac:dyDescent="0.35">
      <c r="A87" s="1"/>
    </row>
    <row r="88" spans="1:1" x14ac:dyDescent="0.35">
      <c r="A88" s="1"/>
    </row>
    <row r="89" spans="1:1" x14ac:dyDescent="0.35">
      <c r="A89" s="2"/>
    </row>
    <row r="90" spans="1:1" x14ac:dyDescent="0.35">
      <c r="A90" s="1"/>
    </row>
    <row r="91" spans="1:1" x14ac:dyDescent="0.35">
      <c r="A91" s="1"/>
    </row>
    <row r="92" spans="1:1" x14ac:dyDescent="0.35">
      <c r="A92" s="1"/>
    </row>
    <row r="93" spans="1:1" x14ac:dyDescent="0.35">
      <c r="A93" s="1"/>
    </row>
    <row r="94" spans="1:1" x14ac:dyDescent="0.35">
      <c r="A94" s="1"/>
    </row>
    <row r="95" spans="1:1" x14ac:dyDescent="0.35">
      <c r="A95" s="1"/>
    </row>
    <row r="96" spans="1:1" x14ac:dyDescent="0.35">
      <c r="A96" s="1"/>
    </row>
    <row r="97" spans="1:1" x14ac:dyDescent="0.35">
      <c r="A97" s="2"/>
    </row>
    <row r="98" spans="1:1" x14ac:dyDescent="0.35">
      <c r="A98" s="1"/>
    </row>
    <row r="99" spans="1:1" x14ac:dyDescent="0.35">
      <c r="A99" s="1"/>
    </row>
    <row r="100" spans="1:1" x14ac:dyDescent="0.35">
      <c r="A100" s="1"/>
    </row>
    <row r="101" spans="1:1" x14ac:dyDescent="0.35">
      <c r="A101" s="1"/>
    </row>
    <row r="102" spans="1:1" x14ac:dyDescent="0.35">
      <c r="A102" s="1"/>
    </row>
    <row r="103" spans="1:1" x14ac:dyDescent="0.35">
      <c r="A103" s="1"/>
    </row>
    <row r="104" spans="1:1" x14ac:dyDescent="0.35">
      <c r="A104" s="1"/>
    </row>
    <row r="105" spans="1:1" x14ac:dyDescent="0.35">
      <c r="A105" s="2"/>
    </row>
    <row r="106" spans="1:1" x14ac:dyDescent="0.35">
      <c r="A106" s="1"/>
    </row>
    <row r="107" spans="1:1" x14ac:dyDescent="0.35">
      <c r="A107" s="1"/>
    </row>
    <row r="108" spans="1:1" x14ac:dyDescent="0.35">
      <c r="A108" s="1"/>
    </row>
    <row r="109" spans="1:1" x14ac:dyDescent="0.35">
      <c r="A109" s="1"/>
    </row>
    <row r="110" spans="1:1" x14ac:dyDescent="0.35">
      <c r="A110" s="1"/>
    </row>
    <row r="111" spans="1:1" x14ac:dyDescent="0.35">
      <c r="A111" s="1"/>
    </row>
    <row r="112" spans="1:1" x14ac:dyDescent="0.35">
      <c r="A112" s="1"/>
    </row>
    <row r="113" spans="1:1" x14ac:dyDescent="0.35">
      <c r="A113" s="1"/>
    </row>
    <row r="114" spans="1:1" x14ac:dyDescent="0.35">
      <c r="A114" s="1"/>
    </row>
    <row r="115" spans="1:1" x14ac:dyDescent="0.35">
      <c r="A115" s="1"/>
    </row>
    <row r="116" spans="1:1" x14ac:dyDescent="0.35">
      <c r="A116" s="2"/>
    </row>
    <row r="117" spans="1:1" x14ac:dyDescent="0.35">
      <c r="A117" s="1"/>
    </row>
    <row r="118" spans="1:1" x14ac:dyDescent="0.35">
      <c r="A118" s="1"/>
    </row>
    <row r="119" spans="1:1" x14ac:dyDescent="0.35">
      <c r="A119" s="1"/>
    </row>
    <row r="120" spans="1:1" x14ac:dyDescent="0.35">
      <c r="A120" s="1"/>
    </row>
    <row r="121" spans="1:1" x14ac:dyDescent="0.35">
      <c r="A121" s="1"/>
    </row>
    <row r="122" spans="1:1" x14ac:dyDescent="0.35">
      <c r="A122" s="1"/>
    </row>
    <row r="123" spans="1:1" x14ac:dyDescent="0.35">
      <c r="A123" s="1"/>
    </row>
    <row r="124" spans="1:1" x14ac:dyDescent="0.35">
      <c r="A124" s="2"/>
    </row>
    <row r="125" spans="1:1" x14ac:dyDescent="0.35">
      <c r="A125" s="1"/>
    </row>
    <row r="126" spans="1:1" x14ac:dyDescent="0.35">
      <c r="A126" s="1"/>
    </row>
    <row r="127" spans="1:1" x14ac:dyDescent="0.35">
      <c r="A127" s="1"/>
    </row>
    <row r="128" spans="1:1" x14ac:dyDescent="0.35">
      <c r="A128" s="1"/>
    </row>
    <row r="129" spans="1:1" x14ac:dyDescent="0.35">
      <c r="A129" s="1"/>
    </row>
    <row r="130" spans="1:1" x14ac:dyDescent="0.35">
      <c r="A130" s="1"/>
    </row>
    <row r="131" spans="1:1" x14ac:dyDescent="0.35">
      <c r="A131" s="1"/>
    </row>
    <row r="132" spans="1:1" x14ac:dyDescent="0.35">
      <c r="A132" s="1"/>
    </row>
    <row r="133" spans="1:1" x14ac:dyDescent="0.35">
      <c r="A133" s="1"/>
    </row>
    <row r="134" spans="1:1" x14ac:dyDescent="0.35">
      <c r="A134" s="1"/>
    </row>
    <row r="135" spans="1:1" x14ac:dyDescent="0.35">
      <c r="A135" s="1"/>
    </row>
    <row r="136" spans="1:1" x14ac:dyDescent="0.35">
      <c r="A136" s="1"/>
    </row>
    <row r="137" spans="1:1" x14ac:dyDescent="0.35">
      <c r="A137" s="1"/>
    </row>
    <row r="138" spans="1:1" x14ac:dyDescent="0.35">
      <c r="A138" s="1"/>
    </row>
    <row r="139" spans="1:1" x14ac:dyDescent="0.35">
      <c r="A139" s="1"/>
    </row>
    <row r="140" spans="1:1" x14ac:dyDescent="0.35">
      <c r="A140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5"/>
  <sheetViews>
    <sheetView topLeftCell="A5" zoomScale="115" zoomScaleNormal="115" workbookViewId="0">
      <selection activeCell="D10" sqref="D10"/>
    </sheetView>
  </sheetViews>
  <sheetFormatPr defaultRowHeight="14.5" x14ac:dyDescent="0.35"/>
  <cols>
    <col min="1" max="1" width="38.26953125" bestFit="1" customWidth="1"/>
    <col min="2" max="2" width="10.7265625" style="4" bestFit="1" customWidth="1"/>
    <col min="3" max="3" width="8.36328125" customWidth="1"/>
  </cols>
  <sheetData>
    <row r="1" spans="1:5" x14ac:dyDescent="0.35">
      <c r="A1" s="30" t="s">
        <v>33</v>
      </c>
      <c r="B1" s="31"/>
    </row>
    <row r="2" spans="1:5" x14ac:dyDescent="0.35">
      <c r="A2" s="31" t="s">
        <v>5</v>
      </c>
      <c r="B2" s="31"/>
    </row>
    <row r="3" spans="1:5" x14ac:dyDescent="0.35">
      <c r="A3" s="31" t="s">
        <v>32</v>
      </c>
      <c r="B3" s="31"/>
    </row>
    <row r="5" spans="1:5" x14ac:dyDescent="0.35">
      <c r="A5" s="5" t="s">
        <v>6</v>
      </c>
      <c r="B5" s="6" t="s">
        <v>8</v>
      </c>
    </row>
    <row r="6" spans="1:5" x14ac:dyDescent="0.35">
      <c r="A6" t="str">
        <f>Transactions!D2</f>
        <v>1-1 Income - Salary and wages</v>
      </c>
      <c r="B6" s="7">
        <f>Transactions!B2+Transactions!B6+Transactions!B11+Transactions!B14+Transactions!B18+Transactions!B22+Transactions!B25+Transactions!B26+Transactions!B31</f>
        <v>7080.55</v>
      </c>
      <c r="C6" s="13">
        <f>B6/$B$8</f>
        <v>1</v>
      </c>
    </row>
    <row r="7" spans="1:5" x14ac:dyDescent="0.35">
      <c r="B7" s="8"/>
      <c r="C7" s="14"/>
    </row>
    <row r="8" spans="1:5" x14ac:dyDescent="0.35">
      <c r="A8" s="9" t="s">
        <v>9</v>
      </c>
      <c r="B8" s="7">
        <f>SUM(B6)</f>
        <v>7080.55</v>
      </c>
      <c r="C8" s="13">
        <f t="shared" ref="C8" si="0">B8/$B$8</f>
        <v>1</v>
      </c>
    </row>
    <row r="9" spans="1:5" x14ac:dyDescent="0.35">
      <c r="B9" s="7"/>
    </row>
    <row r="10" spans="1:5" x14ac:dyDescent="0.35">
      <c r="A10" s="5" t="s">
        <v>7</v>
      </c>
      <c r="B10" s="6" t="s">
        <v>8</v>
      </c>
    </row>
    <row r="11" spans="1:5" x14ac:dyDescent="0.35">
      <c r="A11" t="str">
        <f>Transactions!D3</f>
        <v>2-1 Household expense</v>
      </c>
      <c r="B11" s="7">
        <f>Transactions!B3+Transactions!B16+Transactions!B19+Transactions!B32+Transactions!B35</f>
        <v>-579</v>
      </c>
      <c r="C11" s="15">
        <f>-B11/$B$8</f>
        <v>8.1773308570661882E-2</v>
      </c>
    </row>
    <row r="12" spans="1:5" x14ac:dyDescent="0.35">
      <c r="A12" t="str">
        <f>Transactions!D4</f>
        <v>2-2 Expense - Loan</v>
      </c>
      <c r="B12" s="7">
        <f>Transactions!B4+Transactions!B17+Transactions!B30+Transactions!B36</f>
        <v>-2088.1999999999998</v>
      </c>
      <c r="C12" s="15">
        <f t="shared" ref="C12:C18" si="1">-B12/$B$8</f>
        <v>0.29492059232686724</v>
      </c>
      <c r="E12" s="28"/>
    </row>
    <row r="13" spans="1:5" x14ac:dyDescent="0.35">
      <c r="A13" s="32" t="str">
        <f>Transactions!D5</f>
        <v>2-3 General Living Expense</v>
      </c>
      <c r="B13" s="7">
        <f>Transactions!B5+Transactions!B9+Transactions!B21+Transactions!B27+Transactions!B29+Transactions!B33</f>
        <v>-2288.4300000000003</v>
      </c>
      <c r="C13" s="15">
        <f t="shared" si="1"/>
        <v>0.32319946896780621</v>
      </c>
      <c r="E13" s="28"/>
    </row>
    <row r="14" spans="1:5" x14ac:dyDescent="0.35">
      <c r="A14" t="str">
        <f>Transactions!D7</f>
        <v>2-4 Insurance Expense</v>
      </c>
      <c r="B14" s="7">
        <f>Transactions!B7+Transactions!B10+Transactions!B12+Transactions!B13+Transactions!B24</f>
        <v>-550.42000000000007</v>
      </c>
      <c r="C14" s="15">
        <f t="shared" si="1"/>
        <v>7.7736898969712809E-2</v>
      </c>
      <c r="D14" s="11"/>
      <c r="E14" s="28"/>
    </row>
    <row r="15" spans="1:5" x14ac:dyDescent="0.35">
      <c r="A15" t="str">
        <f>Transactions!D8</f>
        <v>2-5 School Expense</v>
      </c>
      <c r="B15" s="7">
        <f>Transactions!B8+Transactions!B15+Transactions!B23</f>
        <v>-150</v>
      </c>
      <c r="C15" s="15">
        <f t="shared" si="1"/>
        <v>2.1184794966492716E-2</v>
      </c>
      <c r="E15" s="28"/>
    </row>
    <row r="16" spans="1:5" x14ac:dyDescent="0.35">
      <c r="A16" t="str">
        <f>Transactions!D20</f>
        <v>2-6 Car Expense</v>
      </c>
      <c r="B16" s="33">
        <f>Transactions!B20</f>
        <v>-780</v>
      </c>
      <c r="C16" s="15">
        <f t="shared" si="1"/>
        <v>0.11016093382576211</v>
      </c>
      <c r="E16" s="28"/>
    </row>
    <row r="17" spans="1:5" x14ac:dyDescent="0.35">
      <c r="A17" t="str">
        <f>Transactions!D28</f>
        <v>2-7 Phone/Internet Expense</v>
      </c>
      <c r="B17" s="33">
        <f>Transactions!B28+Transactions!B34</f>
        <v>-248</v>
      </c>
      <c r="C17" s="15">
        <f t="shared" si="1"/>
        <v>3.5025527677934626E-2</v>
      </c>
      <c r="E17" s="28"/>
    </row>
    <row r="18" spans="1:5" x14ac:dyDescent="0.35">
      <c r="A18" s="9" t="s">
        <v>10</v>
      </c>
      <c r="B18" s="34">
        <f>SUM(B11:B17)</f>
        <v>-6684.05</v>
      </c>
      <c r="C18" s="15">
        <f t="shared" si="1"/>
        <v>0.94400152530523762</v>
      </c>
      <c r="E18" s="28"/>
    </row>
    <row r="19" spans="1:5" x14ac:dyDescent="0.35">
      <c r="B19" s="7"/>
    </row>
    <row r="20" spans="1:5" s="5" customFormat="1" ht="15" thickBot="1" x14ac:dyDescent="0.4">
      <c r="A20" s="5" t="s">
        <v>11</v>
      </c>
      <c r="B20" s="10">
        <f>B8+B18</f>
        <v>396.5</v>
      </c>
      <c r="C20" s="16">
        <f>B20/B8</f>
        <v>5.5998474694762414E-2</v>
      </c>
      <c r="D20" s="17"/>
    </row>
    <row r="21" spans="1:5" x14ac:dyDescent="0.35">
      <c r="B21" s="7"/>
    </row>
    <row r="22" spans="1:5" x14ac:dyDescent="0.35">
      <c r="B22" s="7"/>
    </row>
    <row r="23" spans="1:5" x14ac:dyDescent="0.35">
      <c r="B23" s="7"/>
    </row>
    <row r="24" spans="1:5" x14ac:dyDescent="0.35">
      <c r="B24" s="7"/>
    </row>
    <row r="25" spans="1:5" x14ac:dyDescent="0.35">
      <c r="B25" s="7"/>
    </row>
  </sheetData>
  <mergeCells count="3">
    <mergeCell ref="A1:B1"/>
    <mergeCell ref="A2:B2"/>
    <mergeCell ref="A3:B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Transactions</vt:lpstr>
      <vt:lpstr>PL</vt:lpstr>
    </vt:vector>
  </TitlesOfParts>
  <Company>CQUniversity Australia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Theatre Resource Account</dc:creator>
  <cp:lastModifiedBy>Shaun and Mel Sergiacomi</cp:lastModifiedBy>
  <dcterms:created xsi:type="dcterms:W3CDTF">2017-07-25T23:30:01Z</dcterms:created>
  <dcterms:modified xsi:type="dcterms:W3CDTF">2020-08-04T12:12:49Z</dcterms:modified>
</cp:coreProperties>
</file>